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Compta_SYSCOHADA\"/>
    </mc:Choice>
  </mc:AlternateContent>
  <xr:revisionPtr revIDLastSave="0" documentId="8_{628ACC1A-F55B-4706-BC91-AF6DB966FD83}" xr6:coauthVersionLast="45" xr6:coauthVersionMax="45" xr10:uidLastSave="{00000000-0000-0000-0000-000000000000}"/>
  <bookViews>
    <workbookView xWindow="-108" yWindow="-108" windowWidth="23256" windowHeight="12576" xr2:uid="{5B0C702D-F8F4-4CC7-832F-1D4F122FA593}"/>
  </bookViews>
  <sheets>
    <sheet name="Prise en Main" sheetId="1" r:id="rId1"/>
    <sheet name="Suivi de gestion" sheetId="2" r:id="rId2"/>
  </sheets>
  <externalReferences>
    <externalReference r:id="rId3"/>
  </externalReferences>
  <definedNames>
    <definedName name="HTML_CodePage" hidden="1">1252</definedName>
    <definedName name="HTML_Control" localSheetId="1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1">#REF!</definedName>
    <definedName name="k">#REF!</definedName>
    <definedName name="_xlnm.Print_Area" localSheetId="1">'Suivi de gestion'!$A$1:$N$49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" i="2" l="1"/>
  <c r="G8" i="2" s="1"/>
  <c r="F21" i="2"/>
  <c r="A21" i="2"/>
  <c r="F8" i="2"/>
  <c r="F16" i="2"/>
  <c r="F12" i="2"/>
  <c r="B10" i="2" l="1"/>
  <c r="B16" i="2" s="1"/>
  <c r="G12" i="2"/>
  <c r="G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Anthony TARLE</author>
  </authors>
  <commentList>
    <comment ref="A21" authorId="0" shapeId="0" xr:uid="{3ADEF6AA-500E-4616-B0A4-DDCEC492FE49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  <comment ref="F21" authorId="0" shapeId="0" xr:uid="{CDA57FB2-56A9-43AC-B8BA-8D9295E543D3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sharedStrings.xml><?xml version="1.0" encoding="utf-8"?>
<sst xmlns="http://schemas.openxmlformats.org/spreadsheetml/2006/main" count="213" uniqueCount="208">
  <si>
    <t>DECOUVREZ SAGE BI REPORTING</t>
  </si>
  <si>
    <t>CONNECTEZ VOUS A SAGE BI REPORTING</t>
  </si>
  <si>
    <t>Version pour le plan comptable SYSCOHADA</t>
  </si>
  <si>
    <t>Devise:</t>
  </si>
  <si>
    <t>€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</si>
  <si>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</si>
  <si>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</si>
  <si>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</si>
  <si>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SUIVI DE GESTION</t>
  </si>
  <si>
    <t>Société :</t>
  </si>
  <si>
    <t>*</t>
  </si>
  <si>
    <t>Analytique :</t>
  </si>
  <si>
    <t>Année :</t>
  </si>
  <si>
    <t>2017</t>
  </si>
  <si>
    <t>Mois :</t>
  </si>
  <si>
    <t>3</t>
  </si>
  <si>
    <t>DEVISE :</t>
  </si>
  <si>
    <t>En Synthèse (Hors AO)</t>
  </si>
  <si>
    <t>TOTAL PRODUITS MENSUELS</t>
  </si>
  <si>
    <t>7*</t>
  </si>
  <si>
    <t>TOTAL DEPENSES MENSUELLES</t>
  </si>
  <si>
    <t>6*</t>
  </si>
  <si>
    <t>TOTAL RESULTAT MENSUEL</t>
  </si>
  <si>
    <t>7*,6*</t>
  </si>
  <si>
    <t>DETAILS PRODUITS</t>
  </si>
  <si>
    <t>DETAILS DEPENSES</t>
  </si>
  <si>
    <t>N° Compte</t>
  </si>
  <si>
    <t>Libellé Compte</t>
  </si>
  <si>
    <t>Solde Tenue de Compte</t>
  </si>
  <si>
    <t>701020</t>
  </si>
  <si>
    <t>Ventes à 20%</t>
  </si>
  <si>
    <t>601000</t>
  </si>
  <si>
    <t>Achats exonérés</t>
  </si>
  <si>
    <t>701090</t>
  </si>
  <si>
    <t>Ventes export</t>
  </si>
  <si>
    <t>601010</t>
  </si>
  <si>
    <t>Achats matières 10%</t>
  </si>
  <si>
    <t>7011200</t>
  </si>
  <si>
    <t>Ventes PF FRANCE</t>
  </si>
  <si>
    <t>601020</t>
  </si>
  <si>
    <t>Achats matières 20%</t>
  </si>
  <si>
    <t>7011210</t>
  </si>
  <si>
    <t>Ventes logiciels FRANCE</t>
  </si>
  <si>
    <t>601090</t>
  </si>
  <si>
    <t>Achats intracommunautaires</t>
  </si>
  <si>
    <t>703000</t>
  </si>
  <si>
    <t>Ventes de produits résiduels</t>
  </si>
  <si>
    <t>6017000</t>
  </si>
  <si>
    <t>ACHATS STOCKES - COMPOSANTS</t>
  </si>
  <si>
    <t>706000</t>
  </si>
  <si>
    <t>Prestations de services</t>
  </si>
  <si>
    <t>6031000</t>
  </si>
  <si>
    <t>VARIATION STOCKS COMPOSANTS</t>
  </si>
  <si>
    <t>7060000</t>
  </si>
  <si>
    <t>PRESTATIONS DE SERVICES</t>
  </si>
  <si>
    <t>6037000</t>
  </si>
  <si>
    <t>Variation Stock Marchandises</t>
  </si>
  <si>
    <t>707100</t>
  </si>
  <si>
    <t>Ventes de marchandises</t>
  </si>
  <si>
    <t>6040000</t>
  </si>
  <si>
    <t>ACHAT PRESTATIONS SERVICES</t>
  </si>
  <si>
    <t>7071200</t>
  </si>
  <si>
    <t>Ventes march France</t>
  </si>
  <si>
    <t>6050000</t>
  </si>
  <si>
    <t>ACHAT Install/clients</t>
  </si>
  <si>
    <t>7081000</t>
  </si>
  <si>
    <t>PORT/ ventes tax</t>
  </si>
  <si>
    <t>606110</t>
  </si>
  <si>
    <t>Electricité</t>
  </si>
  <si>
    <t>7091000</t>
  </si>
  <si>
    <t>RRR ACCORDES/PROD FINIS</t>
  </si>
  <si>
    <t>606120</t>
  </si>
  <si>
    <t>Gaz</t>
  </si>
  <si>
    <t>7130000</t>
  </si>
  <si>
    <t>VARIATION STOCKS D'ENCOURS</t>
  </si>
  <si>
    <t>6061200</t>
  </si>
  <si>
    <t>EDF / GAZ</t>
  </si>
  <si>
    <t>7135000</t>
  </si>
  <si>
    <t>VARIATION des stocks PF</t>
  </si>
  <si>
    <t>6063110</t>
  </si>
  <si>
    <t>ACHAT PETIT MATERIEL PROD</t>
  </si>
  <si>
    <t>7910000</t>
  </si>
  <si>
    <t>TRANSFERT DE CHARGES EXPLO</t>
  </si>
  <si>
    <t>6063200</t>
  </si>
  <si>
    <t>FOURNITURES MATERIELS R&amp;D</t>
  </si>
  <si>
    <t>7912000</t>
  </si>
  <si>
    <t>TRANSFERT DE CHARGES (63/64)</t>
  </si>
  <si>
    <t>606400</t>
  </si>
  <si>
    <t>Fournitures administratives</t>
  </si>
  <si>
    <t>Total</t>
  </si>
  <si>
    <t>6070000</t>
  </si>
  <si>
    <t>ACHATS MARCHANDISES</t>
  </si>
  <si>
    <t>607100</t>
  </si>
  <si>
    <t>Achat de marchandises</t>
  </si>
  <si>
    <t>6081000</t>
  </si>
  <si>
    <t>FRAIS ACCESS/AC COMPOSANTS</t>
  </si>
  <si>
    <t>6110000</t>
  </si>
  <si>
    <t>SOUS-TRAITANCE GENERALE</t>
  </si>
  <si>
    <t>612200</t>
  </si>
  <si>
    <t>Crédit-bail mobilier</t>
  </si>
  <si>
    <t>6122000</t>
  </si>
  <si>
    <t>CREDIT BAIL MOBILIER</t>
  </si>
  <si>
    <t>6132000</t>
  </si>
  <si>
    <t>LOYERS IMMOBILIERS</t>
  </si>
  <si>
    <t>613500</t>
  </si>
  <si>
    <t>Locations immobilières</t>
  </si>
  <si>
    <t>6152000</t>
  </si>
  <si>
    <t>ENTRE REPAR BIENS IMMOBILI</t>
  </si>
  <si>
    <t>6155200</t>
  </si>
  <si>
    <t>ENTR MAT TRANSPORTS</t>
  </si>
  <si>
    <t>6156000</t>
  </si>
  <si>
    <t>MAINTENANCE</t>
  </si>
  <si>
    <t>6156200</t>
  </si>
  <si>
    <t>MAINTENANCE COPIEURS</t>
  </si>
  <si>
    <t>6160000</t>
  </si>
  <si>
    <t>PRIMES D'ASSURANCE</t>
  </si>
  <si>
    <t>6161000</t>
  </si>
  <si>
    <t>ASSURANCE - RC</t>
  </si>
  <si>
    <t>6162000</t>
  </si>
  <si>
    <t>Assurance "Véhicule"</t>
  </si>
  <si>
    <t>6163000</t>
  </si>
  <si>
    <t>ASSURANCE MARCH TRANSPORTEES</t>
  </si>
  <si>
    <t>6164000</t>
  </si>
  <si>
    <t>ASS-ASSISTANCE ENTREPRISE</t>
  </si>
  <si>
    <t>6165000</t>
  </si>
  <si>
    <t>ASSURANCE RCMS</t>
  </si>
  <si>
    <t>6170000</t>
  </si>
  <si>
    <t>ETUDES ET RECHERCHES</t>
  </si>
  <si>
    <t>618100</t>
  </si>
  <si>
    <t>Documentation générale</t>
  </si>
  <si>
    <t>6181000</t>
  </si>
  <si>
    <t>DOCUMENTATION GENERALE</t>
  </si>
  <si>
    <t>6185000</t>
  </si>
  <si>
    <t>Frais de Colloque, Séminaires..</t>
  </si>
  <si>
    <t>622600</t>
  </si>
  <si>
    <t>Honoraires</t>
  </si>
  <si>
    <t>6226000</t>
  </si>
  <si>
    <t>HONORAIRES</t>
  </si>
  <si>
    <t>6228000</t>
  </si>
  <si>
    <t>AUTRES PRESTATIONS DE SERVICES</t>
  </si>
  <si>
    <t>6231000</t>
  </si>
  <si>
    <t>ANNONCES PUBLICITE</t>
  </si>
  <si>
    <t>6241000</t>
  </si>
  <si>
    <t>PORTS/ACHATS</t>
  </si>
  <si>
    <t>6242000</t>
  </si>
  <si>
    <t>PORTS/VENTES</t>
  </si>
  <si>
    <t>6248000</t>
  </si>
  <si>
    <t>Transport Divers</t>
  </si>
  <si>
    <t>6251150</t>
  </si>
  <si>
    <t>VOYAGES ET DEPLACEMENTS</t>
  </si>
  <si>
    <t>6256000</t>
  </si>
  <si>
    <t>MISSIONS</t>
  </si>
  <si>
    <t>6257000</t>
  </si>
  <si>
    <t>RECEPTIONS</t>
  </si>
  <si>
    <t>6262000</t>
  </si>
  <si>
    <t>TELECOMMUNICATIONS/INTERNET</t>
  </si>
  <si>
    <t>6262100</t>
  </si>
  <si>
    <t>FRAIS HEBERGEMENT INTERNET swf-sens</t>
  </si>
  <si>
    <t>6262200</t>
  </si>
  <si>
    <t>PACK RELAIS CLIP FLOW</t>
  </si>
  <si>
    <t>627000</t>
  </si>
  <si>
    <t>Services bancaires</t>
  </si>
  <si>
    <t>6270000</t>
  </si>
  <si>
    <t>SERVICES BANCAIRES DAILLY</t>
  </si>
  <si>
    <t>6278000</t>
  </si>
  <si>
    <t xml:space="preserve">FRAIS BANCAIRES </t>
  </si>
  <si>
    <t>6280000</t>
  </si>
  <si>
    <t>DIVERS : COTISATIONS</t>
  </si>
  <si>
    <t>6310000</t>
  </si>
  <si>
    <t>TAXE D APPRENTISSAGE</t>
  </si>
  <si>
    <t>6333000</t>
  </si>
  <si>
    <t>FORMATION CONTINUE</t>
  </si>
  <si>
    <t>6351100</t>
  </si>
  <si>
    <t>CET/TAXE PROF</t>
  </si>
  <si>
    <t>6351200</t>
  </si>
  <si>
    <t>TAXES FONCIERES</t>
  </si>
  <si>
    <t>6351400</t>
  </si>
  <si>
    <t>TAXES VEHICULES STE</t>
  </si>
  <si>
    <t>637800</t>
  </si>
  <si>
    <t>Taxes diverses</t>
  </si>
  <si>
    <t>6411000</t>
  </si>
  <si>
    <t>SALAIRES APPOINTEMENTS</t>
  </si>
  <si>
    <t>6413000</t>
  </si>
  <si>
    <t>PRIMES GRATIF INDEMNITES</t>
  </si>
  <si>
    <t>6414000</t>
  </si>
  <si>
    <t>INDEMN. ET AVANT. EN NAT.</t>
  </si>
  <si>
    <t>6451000</t>
  </si>
  <si>
    <t>URSSAF</t>
  </si>
  <si>
    <t>6452000</t>
  </si>
  <si>
    <t>MUTUELLES</t>
  </si>
  <si>
    <t>6452100</t>
  </si>
  <si>
    <t>Prévoyance</t>
  </si>
  <si>
    <t>6453000</t>
  </si>
  <si>
    <t>Retraite Vauban trA et NC</t>
  </si>
  <si>
    <t>6453100</t>
  </si>
  <si>
    <t>Retraite cadres trB</t>
  </si>
  <si>
    <t>6454000</t>
  </si>
  <si>
    <t>ASSEDIC</t>
  </si>
  <si>
    <t>6475000</t>
  </si>
  <si>
    <t>MEDECINE DU TRAVAIL PHARMA</t>
  </si>
  <si>
    <t>6510000</t>
  </si>
  <si>
    <t>REDEVANCES DIVERSES</t>
  </si>
  <si>
    <t>6515000</t>
  </si>
  <si>
    <t xml:space="preserve">Renouvellement protection brevet </t>
  </si>
  <si>
    <t>6580000</t>
  </si>
  <si>
    <t>CHARG. DIV. DE GEST. COUR.</t>
  </si>
  <si>
    <t>6611000</t>
  </si>
  <si>
    <t>INTERETS DES EMPRUNTS ET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</si>
</sst>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b/>
      <sz val="26"/>
      <color theme="1"/>
      <name val="Segoe UI"/>
      <family val="2"/>
    </font>
    <font>
      <sz val="18"/>
      <color theme="0"/>
      <name val="Segoe UI"/>
      <family val="2"/>
    </font>
    <font>
      <sz val="14"/>
      <color theme="0"/>
      <name val="Century Gothic"/>
      <family val="2"/>
    </font>
    <font>
      <sz val="18"/>
      <color theme="0"/>
      <name val="Century Gothic"/>
      <family val="2"/>
    </font>
    <font>
      <b/>
      <sz val="12"/>
      <color theme="6" tint="-0.249977111117893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sz val="14"/>
      <color theme="1"/>
      <name val="Century Gothic"/>
      <family val="2"/>
    </font>
    <font>
      <b/>
      <sz val="11"/>
      <color theme="3" tint="0.39997558519241921"/>
      <name val="Century Gothic"/>
      <family val="2"/>
    </font>
    <font>
      <sz val="18"/>
      <color theme="1"/>
      <name val="Century Gothic"/>
      <family val="2"/>
    </font>
    <font>
      <sz val="48"/>
      <color rgb="FF444450"/>
      <name val="Century Gothic"/>
      <family val="2"/>
    </font>
    <font>
      <sz val="10"/>
      <color theme="1"/>
      <name val="Century Gothic"/>
      <family val="2"/>
    </font>
    <font>
      <sz val="12"/>
      <color theme="3" tint="0.39997558519241921"/>
      <name val="Century Gothic"/>
      <family val="2"/>
    </font>
    <font>
      <b/>
      <sz val="10"/>
      <color rgb="FFFFFFFF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  <fill>
      <patternFill patternType="solid">
        <fgColor rgb="FF4444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778899"/>
      </top>
      <bottom style="thin">
        <color rgb="FF77889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0" xfId="0" applyFont="1" applyFill="1" applyAlignment="1">
      <alignment horizontal="left" vertical="center" indent="2"/>
    </xf>
    <xf numFmtId="0" fontId="4" fillId="2" borderId="0" xfId="0" applyFont="1" applyFill="1" applyAlignment="1">
      <alignment horizontal="center"/>
    </xf>
    <xf numFmtId="49" fontId="4" fillId="2" borderId="0" xfId="0" quotePrefix="1" applyNumberFormat="1" applyFont="1" applyFill="1" applyAlignment="1">
      <alignment horizontal="center"/>
    </xf>
    <xf numFmtId="49" fontId="4" fillId="2" borderId="0" xfId="0" applyNumberFormat="1" applyFont="1" applyFill="1"/>
    <xf numFmtId="0" fontId="0" fillId="2" borderId="0" xfId="0" applyFill="1"/>
    <xf numFmtId="49" fontId="4" fillId="2" borderId="0" xfId="0" applyNumberFormat="1" applyFont="1" applyFill="1" applyAlignment="1">
      <alignment horizontal="center"/>
    </xf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0" fontId="8" fillId="3" borderId="0" xfId="0" applyFont="1" applyFill="1" applyAlignment="1">
      <alignment horizontal="center" vertical="center" wrapText="1"/>
    </xf>
    <xf numFmtId="0" fontId="0" fillId="3" borderId="0" xfId="0" applyFill="1"/>
    <xf numFmtId="0" fontId="1" fillId="4" borderId="0" xfId="0" applyFont="1" applyFill="1"/>
    <xf numFmtId="0" fontId="1" fillId="0" borderId="0" xfId="0" applyFont="1"/>
    <xf numFmtId="0" fontId="4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right" vertical="center"/>
    </xf>
    <xf numFmtId="49" fontId="10" fillId="4" borderId="0" xfId="0" applyNumberFormat="1" applyFont="1" applyFill="1" applyAlignment="1">
      <alignment horizontal="center"/>
    </xf>
    <xf numFmtId="49" fontId="9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left"/>
    </xf>
    <xf numFmtId="49" fontId="9" fillId="4" borderId="0" xfId="0" applyNumberFormat="1" applyFont="1" applyFill="1" applyAlignment="1">
      <alignment horizontal="right" vertical="center"/>
    </xf>
    <xf numFmtId="49" fontId="9" fillId="4" borderId="0" xfId="0" applyNumberFormat="1" applyFont="1" applyFill="1" applyAlignment="1">
      <alignment horizontal="left" vertical="center"/>
    </xf>
    <xf numFmtId="49" fontId="9" fillId="4" borderId="0" xfId="0" quotePrefix="1" applyNumberFormat="1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center" vertical="center"/>
    </xf>
    <xf numFmtId="49" fontId="4" fillId="4" borderId="0" xfId="0" quotePrefix="1" applyNumberFormat="1" applyFont="1" applyFill="1"/>
    <xf numFmtId="49" fontId="4" fillId="4" borderId="0" xfId="0" applyNumberFormat="1" applyFont="1" applyFill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/>
    <xf numFmtId="164" fontId="1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left" vertical="center"/>
    </xf>
    <xf numFmtId="9" fontId="16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vertical="center"/>
    </xf>
    <xf numFmtId="9" fontId="2" fillId="0" borderId="0" xfId="0" applyNumberFormat="1" applyFont="1"/>
    <xf numFmtId="0" fontId="17" fillId="0" borderId="0" xfId="0" applyFont="1"/>
    <xf numFmtId="0" fontId="18" fillId="0" borderId="0" xfId="0" applyFont="1" applyAlignment="1">
      <alignment horizontal="center"/>
    </xf>
    <xf numFmtId="49" fontId="19" fillId="5" borderId="1" xfId="0" applyNumberFormat="1" applyFont="1" applyFill="1" applyBorder="1" applyAlignment="1">
      <alignment horizontal="left" vertical="center"/>
    </xf>
    <xf numFmtId="49" fontId="20" fillId="6" borderId="0" xfId="0" applyNumberFormat="1" applyFont="1" applyFill="1" applyAlignment="1">
      <alignment horizontal="left" vertical="center"/>
    </xf>
    <xf numFmtId="4" fontId="20" fillId="6" borderId="0" xfId="0" applyNumberFormat="1" applyFont="1" applyFill="1" applyAlignment="1">
      <alignment horizontal="right" vertical="center"/>
    </xf>
    <xf numFmtId="49" fontId="21" fillId="6" borderId="1" xfId="0" applyNumberFormat="1" applyFont="1" applyFill="1" applyBorder="1" applyAlignment="1">
      <alignment horizontal="left" vertical="center"/>
    </xf>
    <xf numFmtId="4" fontId="21" fillId="6" borderId="1" xfId="0" applyNumberFormat="1" applyFont="1" applyFill="1" applyBorder="1" applyAlignment="1">
      <alignment horizontal="right" vertical="center"/>
    </xf>
    <xf numFmtId="49" fontId="1" fillId="0" borderId="0" xfId="0" applyNumberFormat="1" applyFont="1"/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explosion val="5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D07-4214-8A88-B93C9063D13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D07-4214-8A88-B93C9063D13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D07-4214-8A88-B93C9063D13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D07-4214-8A88-B93C9063D13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D07-4214-8A88-B93C9063D13B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D07-4214-8A88-B93C9063D13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D07-4214-8A88-B93C9063D13B}"/>
              </c:ext>
            </c:extLst>
          </c:dPt>
          <c:val>
            <c:numRef>
              <c:f>'Suivi de gestion'!$B$10:$B$16</c:f>
              <c:numCache>
                <c:formatCode>0%</c:formatCode>
                <c:ptCount val="7"/>
                <c:pt idx="0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07-4214-8A88-B93C9063D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370336579464"/>
          <c:y val="5.0925909088153816E-2"/>
          <c:w val="0.82876300656592683"/>
          <c:h val="0.79224482356372117"/>
        </c:manualLayout>
      </c:layout>
      <c:barChart>
        <c:barDir val="col"/>
        <c:grouping val="clustered"/>
        <c:varyColors val="0"/>
        <c:ser>
          <c:idx val="0"/>
          <c:order val="0"/>
          <c:tx>
            <c:v>Produits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Mensuel</c:v>
              </c:pt>
            </c:strLit>
          </c:cat>
          <c:val>
            <c:numRef>
              <c:f>'Suivi de gestion'!$F$8</c:f>
              <c:numCache>
                <c:formatCode>#\ ##0\ _€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C-4737-A9FD-F67ACEDD7976}"/>
            </c:ext>
          </c:extLst>
        </c:ser>
        <c:ser>
          <c:idx val="1"/>
          <c:order val="1"/>
          <c:tx>
            <c:v>Charges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Mensuel</c:v>
              </c:pt>
            </c:strLit>
          </c:cat>
          <c:val>
            <c:numRef>
              <c:f>'Suivi de gestion'!$F$12</c:f>
              <c:numCache>
                <c:formatCode>#\ ##0\ _€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C-4737-A9FD-F67ACEDD79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"/>
        <c:axId val="226015984"/>
        <c:axId val="433714872"/>
      </c:barChart>
      <c:catAx>
        <c:axId val="226015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33714872"/>
        <c:crosses val="autoZero"/>
        <c:auto val="1"/>
        <c:lblAlgn val="ctr"/>
        <c:lblOffset val="100"/>
        <c:tickLblSkip val="1"/>
        <c:noMultiLvlLbl val="0"/>
      </c:catAx>
      <c:valAx>
        <c:axId val="433714872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2601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6771098197108235"/>
          <c:y val="0.8894670036915131"/>
          <c:w val="0.29543648111271475"/>
          <c:h val="6.818229539489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1300EC3-EB33-4D51-8565-DF24A338791E}"/>
            </a:ext>
          </a:extLst>
        </xdr:cNvPr>
        <xdr:cNvSpPr/>
      </xdr:nvSpPr>
      <xdr:spPr>
        <a:xfrm>
          <a:off x="682743" y="702943"/>
          <a:ext cx="109737" cy="479298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676D068E-3705-48C8-8DFC-2EEEF1CE6629}"/>
            </a:ext>
          </a:extLst>
        </xdr:cNvPr>
        <xdr:cNvSpPr/>
      </xdr:nvSpPr>
      <xdr:spPr>
        <a:xfrm>
          <a:off x="557212" y="3031488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76A8211D-22EF-40F8-8F0F-59C079254741}"/>
            </a:ext>
          </a:extLst>
        </xdr:cNvPr>
        <xdr:cNvSpPr/>
      </xdr:nvSpPr>
      <xdr:spPr>
        <a:xfrm>
          <a:off x="557212" y="4409650"/>
          <a:ext cx="390480" cy="36762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277E4CB2-3510-4962-8D3E-16AB3511816A}"/>
            </a:ext>
          </a:extLst>
        </xdr:cNvPr>
        <xdr:cNvSpPr/>
      </xdr:nvSpPr>
      <xdr:spPr>
        <a:xfrm>
          <a:off x="546629" y="1221105"/>
          <a:ext cx="390480" cy="33671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4</xdr:row>
      <xdr:rowOff>66675</xdr:rowOff>
    </xdr:from>
    <xdr:to>
      <xdr:col>4</xdr:col>
      <xdr:colOff>200025</xdr:colOff>
      <xdr:row>18</xdr:row>
      <xdr:rowOff>66675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AAEA904-FC85-4C1C-AF71-6B65ECCBB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19050</xdr:colOff>
      <xdr:row>9</xdr:row>
      <xdr:rowOff>161925</xdr:rowOff>
    </xdr:from>
    <xdr:to>
      <xdr:col>13</xdr:col>
      <xdr:colOff>752475</xdr:colOff>
      <xdr:row>31</xdr:row>
      <xdr:rowOff>66675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E087599-55E6-45A8-AB45-9EDFFA84E4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%20-%20Sage%20BI%20Reporting/Documentation%20Portail%20SBR/Sage%20100cloud/Etats%20Standard/SBR_compta_SYSCOHA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se en Main"/>
      <sheetName val="Suivi de gestion"/>
      <sheetName val="Rapport financier annuel"/>
      <sheetName val="Balance Générale_Présentation1"/>
      <sheetName val="Balance Générale_Présentation2"/>
      <sheetName val="Balance par nature"/>
      <sheetName val="Evolution Poste de charges"/>
      <sheetName val="Evolution Poste de produits"/>
      <sheetName val="Palmarès Cptes de Charges"/>
      <sheetName val="Répartition Charges Graph"/>
      <sheetName val="Palmarès Cptes de Vtes"/>
      <sheetName val="Répartition Produits Graph"/>
      <sheetName val="Analyse du résultat"/>
      <sheetName val="Résultat cptes mouvementés"/>
      <sheetName val="RIK_PARAMS"/>
    </sheetNames>
    <sheetDataSet>
      <sheetData sheetId="0"/>
      <sheetData sheetId="1">
        <row r="8">
          <cell r="F8">
            <v>1777011.46</v>
          </cell>
        </row>
        <row r="10">
          <cell r="B10">
            <v>0.26548316776044634</v>
          </cell>
        </row>
        <row r="12">
          <cell r="F12">
            <v>642281.58000000019</v>
          </cell>
        </row>
        <row r="16">
          <cell r="B16">
            <v>0.73451683223955366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B07D5-E248-4E92-8C24-3F51F5A0D0BB}">
  <dimension ref="A1:AM44"/>
  <sheetViews>
    <sheetView showGridLines="0" tabSelected="1" zoomScale="70" zoomScaleNormal="70" workbookViewId="0">
      <selection activeCell="H13" sqref="H13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3"/>
      <c r="O1" s="4"/>
      <c r="P1" s="2"/>
      <c r="Q1" s="2"/>
      <c r="R1" s="3"/>
      <c r="S1" s="4"/>
      <c r="T1" s="2"/>
      <c r="U1" s="2"/>
      <c r="V1" s="3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ht="25.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6"/>
      <c r="O2" s="4"/>
      <c r="P2" s="2"/>
      <c r="Q2" s="2"/>
      <c r="R2" s="6"/>
      <c r="S2" s="4"/>
      <c r="T2" s="2"/>
      <c r="U2" s="2"/>
      <c r="V2" s="6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39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7" spans="1:39" ht="24.6" x14ac:dyDescent="0.55000000000000004">
      <c r="B7" s="7" t="s">
        <v>1</v>
      </c>
    </row>
    <row r="8" spans="1:39" ht="38.4" x14ac:dyDescent="0.85">
      <c r="B8" s="8"/>
      <c r="S8" s="9" t="s">
        <v>2</v>
      </c>
    </row>
    <row r="9" spans="1:39" ht="21" x14ac:dyDescent="0.35">
      <c r="B9" s="8"/>
    </row>
    <row r="10" spans="1:39" ht="38.4" x14ac:dyDescent="0.85">
      <c r="B10" s="8"/>
      <c r="S10" s="9" t="s">
        <v>3</v>
      </c>
      <c r="U10" s="9" t="s">
        <v>4</v>
      </c>
    </row>
    <row r="11" spans="1:39" ht="21" x14ac:dyDescent="0.35">
      <c r="B11" s="8"/>
    </row>
    <row r="12" spans="1:39" ht="24.6" x14ac:dyDescent="0.55000000000000004">
      <c r="B12" s="7" t="s">
        <v>5</v>
      </c>
    </row>
    <row r="13" spans="1:39" ht="21" x14ac:dyDescent="0.35">
      <c r="B13" s="8"/>
    </row>
    <row r="14" spans="1:39" ht="21" x14ac:dyDescent="0.35">
      <c r="B14" s="8"/>
    </row>
    <row r="15" spans="1:39" ht="21" x14ac:dyDescent="0.35">
      <c r="B15" s="8"/>
    </row>
    <row r="16" spans="1:39" ht="21" x14ac:dyDescent="0.35">
      <c r="B16" s="8"/>
    </row>
    <row r="17" spans="1:39" ht="24.6" x14ac:dyDescent="0.55000000000000004">
      <c r="B17" s="7" t="s">
        <v>6</v>
      </c>
    </row>
    <row r="22" spans="1:39" ht="15" customHeight="1" x14ac:dyDescent="0.3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</row>
    <row r="23" spans="1:39" ht="15" customHeight="1" x14ac:dyDescent="0.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15" customHeight="1" x14ac:dyDescent="0.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15" customHeight="1" x14ac:dyDescent="0.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39" ht="15" customHeight="1" x14ac:dyDescent="0.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</row>
    <row r="27" spans="1:39" ht="15" customHeight="1" x14ac:dyDescent="0.3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</row>
    <row r="28" spans="1:39" ht="15" customHeight="1" x14ac:dyDescent="0.3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</row>
    <row r="29" spans="1:39" ht="7.5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D02A6-481C-4B20-9BB4-AE13133F6CAC}">
  <sheetPr>
    <tabColor theme="5"/>
    <pageSetUpPr fitToPage="1"/>
  </sheetPr>
  <dimension ref="A1:U112"/>
  <sheetViews>
    <sheetView showGridLines="0" zoomScaleNormal="100" workbookViewId="0">
      <selection activeCell="H13" sqref="H13"/>
    </sheetView>
  </sheetViews>
  <sheetFormatPr baseColWidth="10" defaultColWidth="11.44140625" defaultRowHeight="14.4" x14ac:dyDescent="0.3"/>
  <cols>
    <col min="1" max="1" width="23.6640625" style="13" customWidth="1"/>
    <col min="2" max="2" width="29.88671875" style="13" bestFit="1" customWidth="1"/>
    <col min="3" max="3" width="14.6640625" style="13" customWidth="1"/>
    <col min="4" max="4" width="11.44140625" style="13"/>
    <col min="5" max="5" width="14" style="13" customWidth="1"/>
    <col min="6" max="6" width="35.44140625" style="13" customWidth="1"/>
    <col min="7" max="7" width="17.6640625" style="13" customWidth="1"/>
    <col min="8" max="8" width="11.88671875" style="13" bestFit="1" customWidth="1"/>
    <col min="9" max="9" width="8.33203125" style="13" customWidth="1"/>
    <col min="10" max="12" width="11.44140625" style="13"/>
    <col min="13" max="13" width="12.44140625" style="13" customWidth="1"/>
    <col min="14" max="16384" width="11.44140625" style="13"/>
  </cols>
  <sheetData>
    <row r="1" spans="1:21" ht="3.75" customHeight="1" x14ac:dyDescent="0.3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" customHeight="1" x14ac:dyDescent="0.4">
      <c r="A2" s="14" t="s">
        <v>8</v>
      </c>
      <c r="B2" s="14"/>
      <c r="C2" s="15" t="s">
        <v>9</v>
      </c>
      <c r="D2" s="15"/>
      <c r="E2" s="16" t="s">
        <v>10</v>
      </c>
      <c r="F2" s="17" t="s">
        <v>11</v>
      </c>
      <c r="G2" s="18" t="s">
        <v>10</v>
      </c>
      <c r="H2" s="19" t="s">
        <v>12</v>
      </c>
      <c r="I2" s="19"/>
      <c r="J2" s="20" t="s">
        <v>13</v>
      </c>
      <c r="K2" s="15" t="s">
        <v>14</v>
      </c>
      <c r="L2" s="21" t="s">
        <v>15</v>
      </c>
      <c r="M2" s="22"/>
      <c r="N2" s="23"/>
      <c r="O2" s="24"/>
      <c r="P2" s="12"/>
      <c r="Q2" s="12"/>
      <c r="R2" s="12"/>
      <c r="S2" s="12"/>
      <c r="T2" s="12"/>
      <c r="U2" s="12"/>
    </row>
    <row r="3" spans="1:21" ht="21" customHeight="1" x14ac:dyDescent="0.4">
      <c r="A3" s="14"/>
      <c r="B3" s="14"/>
      <c r="C3" s="15"/>
      <c r="D3" s="15"/>
      <c r="E3" s="16"/>
      <c r="F3" s="17"/>
      <c r="G3" s="18"/>
      <c r="H3" s="19"/>
      <c r="I3" s="19"/>
      <c r="J3" s="20"/>
      <c r="K3" s="15"/>
      <c r="L3" s="21"/>
      <c r="M3" s="22"/>
      <c r="N3" s="23"/>
      <c r="O3" s="25"/>
      <c r="P3" s="12"/>
      <c r="Q3" s="12"/>
      <c r="R3" s="12"/>
      <c r="S3" s="12"/>
      <c r="T3" s="12"/>
      <c r="U3" s="12"/>
    </row>
    <row r="4" spans="1:21" x14ac:dyDescent="0.3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23.4" x14ac:dyDescent="0.45">
      <c r="I5" s="26" t="s">
        <v>16</v>
      </c>
      <c r="J5" s="27" t="str">
        <f>'Prise en Main'!U10</f>
        <v>€</v>
      </c>
    </row>
    <row r="6" spans="1:21" ht="17.399999999999999" x14ac:dyDescent="0.3">
      <c r="F6" s="28" t="s">
        <v>17</v>
      </c>
      <c r="G6" s="28"/>
    </row>
    <row r="7" spans="1:21" x14ac:dyDescent="0.3">
      <c r="F7" s="29" t="s">
        <v>18</v>
      </c>
      <c r="G7" s="29"/>
    </row>
    <row r="8" spans="1:21" ht="15" customHeight="1" x14ac:dyDescent="0.3">
      <c r="E8" s="30" t="s">
        <v>19</v>
      </c>
      <c r="F8" s="31" t="str">
        <f>_xll.Assistant.XL.RIK_AC("INF02__;INF01@E=1,S=1031,G=0,T=0,P=0:@R=A,S=1000,V={0}:R=B,S=1010|1,V={1}:R=C,S=1006|1,V={2}:R=D,S=1022,V={3}:R=E,S=1023,V={4}:R=F,S=1047,V=OUI:R=G,S=1014|3,V=&lt;&gt;Situation:",$E$2,$G$2,$E8,$J$2,$L$2)</f>
        <v/>
      </c>
      <c r="G8" s="32" t="str">
        <f>$J$5</f>
        <v>€</v>
      </c>
    </row>
    <row r="9" spans="1:21" ht="15" customHeight="1" x14ac:dyDescent="0.3">
      <c r="E9" s="30"/>
      <c r="F9" s="31"/>
      <c r="G9" s="32"/>
    </row>
    <row r="10" spans="1:21" ht="15" customHeight="1" x14ac:dyDescent="0.3">
      <c r="B10" s="33" t="e">
        <f>F12/(F8+F12)</f>
        <v>#VALUE!</v>
      </c>
      <c r="C10" s="33"/>
      <c r="E10" s="30"/>
    </row>
    <row r="11" spans="1:21" ht="15" customHeight="1" x14ac:dyDescent="0.3">
      <c r="B11" s="33"/>
      <c r="C11" s="33"/>
      <c r="E11" s="30"/>
      <c r="F11" s="29" t="s">
        <v>20</v>
      </c>
      <c r="G11" s="29"/>
    </row>
    <row r="12" spans="1:21" ht="15" customHeight="1" x14ac:dyDescent="0.3">
      <c r="B12" s="33"/>
      <c r="C12" s="33"/>
      <c r="E12" s="30" t="s">
        <v>21</v>
      </c>
      <c r="F12" s="34" t="str">
        <f>_xll.Assistant.XL.RIK_AC("INF02__;INF01@E=1,S=1031,G=0,T=0,P=0,C=*-1:@R=A,S=1000,V={0}:R=B,S=1010|1,V={1}:R=C,S=1006|1,V={2}:R=D,S=1022,V={3}:R=E,S=1023,V={4}:R=F,S=1047,V=OUI:R=G,S=1014|3,V=&lt;&gt;Situation:",$E$2,$G$2,$E12,$J$2,$L$2)</f>
        <v/>
      </c>
      <c r="G12" s="34" t="str">
        <f>$J$5</f>
        <v>€</v>
      </c>
    </row>
    <row r="13" spans="1:21" ht="15" customHeight="1" x14ac:dyDescent="0.3">
      <c r="B13" s="33"/>
      <c r="C13" s="33"/>
      <c r="E13" s="30"/>
      <c r="F13" s="34"/>
      <c r="G13" s="34"/>
    </row>
    <row r="14" spans="1:21" x14ac:dyDescent="0.3">
      <c r="E14" s="30"/>
    </row>
    <row r="15" spans="1:21" x14ac:dyDescent="0.3">
      <c r="E15" s="30"/>
      <c r="F15" s="29" t="s">
        <v>22</v>
      </c>
      <c r="G15" s="29"/>
    </row>
    <row r="16" spans="1:21" ht="15" customHeight="1" x14ac:dyDescent="0.3">
      <c r="B16" s="35" t="e">
        <f>1-B10</f>
        <v>#VALUE!</v>
      </c>
      <c r="E16" s="30" t="s">
        <v>23</v>
      </c>
      <c r="F16" s="34" t="str">
        <f>_xll.Assistant.XL.RIK_AC("INF02__;INF01@E=1,S=1031,G=0,T=0,P=0:@R=A,S=1000,V={0}:R=B,S=1010|1,V={1}:R=C,S=1006|1,V={2}:R=D,S=1022,V={3}:R=E,S=1023,V={4}:R=F,S=1047,V=OUI:R=G,S=1014|3,V=&lt;&gt;Situation:",$E$2,$G$2,$E16,$J$2,$L$2)</f>
        <v/>
      </c>
      <c r="G16" s="34" t="str">
        <f>$J$5</f>
        <v>€</v>
      </c>
    </row>
    <row r="17" spans="1:10" ht="15" customHeight="1" x14ac:dyDescent="0.3">
      <c r="C17" s="30"/>
      <c r="E17" s="30"/>
      <c r="F17" s="34"/>
      <c r="G17" s="34"/>
    </row>
    <row r="18" spans="1:10" x14ac:dyDescent="0.3">
      <c r="C18" s="30"/>
    </row>
    <row r="19" spans="1:10" x14ac:dyDescent="0.3">
      <c r="C19" s="30"/>
      <c r="J19" s="36"/>
    </row>
    <row r="20" spans="1:10" ht="15.6" x14ac:dyDescent="0.3">
      <c r="A20" s="37" t="s">
        <v>24</v>
      </c>
      <c r="B20" s="37"/>
      <c r="C20" s="37"/>
      <c r="F20" s="37" t="s">
        <v>25</v>
      </c>
      <c r="G20" s="37"/>
      <c r="H20" s="37"/>
    </row>
    <row r="21" spans="1:10" x14ac:dyDescent="0.3">
      <c r="A21" s="13" t="str">
        <f>_xll.Assistant.XL.RIK_AL("INF02__2_0_1,F=B='1',U='0',I='0',FN='Century Gothic',FS='10',FC='#FFFFFF',BC='#000080',AH='1',AV='1',Br=[$top-$bottom],BrS='1',BrC='#778899'_1,C=Total,F=B='1',U='0',I='0',FN='Century Gothic',FS='10',FC='#000000',BC='#FFF"&amp;"FFF',AH='1',AV='1',Br=[$top-$bottom],BrS='1',BrC='#778899'_0_0_0_1_D=17x3;INF01@L=N° Compte,E=0,G=0,T=0,P=0,F=[1006|1],Y=1,O=NF='Texte'_B='0'_U='0'_I='0'_FN='Century Gothic'_FS='10'_FC='#000000'_BC='#FFFFFF'_AH='1'_AV='1"&amp;"'_Br=[]_BrS='0'_BrC='#FFFFFF'_WpT='0':L=Libellé Compte,E=0,G=0,T=0,P=0,F=[1006|3],Y=1,O=NF='Texte'_B='0'_U='0'_I='0'_FN='Century Gothic'_FS='10'_FC='#000000'_BC='#FFFFFF'_AH='1'_AV='1'_Br=[]_BrS='0'_BrC='#FFFFFF'_WpT='0'"&amp;":E=1,S=1031,G=0,T=1,P=0,O=NF='Nombre'_B='0'_U='0'_I='0'_FN='Century Gothic'_FS='10'_FC='#000000'_BC='#FFFFFF'_AH='3'_AV='1'_Br=[]_BrS='0'_BrC='#FFFFFF'_WpT='0':@R=A,S=1000,V={0}:R=B,S=1022,V={1}:R=C,S=1023,V={2}:R=D,S=10"&amp;"10|1,V={3}:R=E,S=1006|1,V=7*:R=F,S=1047,V=OUI:R=G,S=1014|3,V=&lt;&gt;Situation:",$E$2,$J$2,$L$2,$G$2)</f>
        <v/>
      </c>
      <c r="C21" s="30"/>
      <c r="F21" s="13" t="str">
        <f>_xll.Assistant.XL.RIK_AL("INF02__2_0_1,F=B='1',U='0',I='0',FN='Century Gothic',FS='10',FC='#FFFFFF',BC='#000080',AH='1',AV='1',Br=[$top-$bottom],BrS='1',BrC='#778899'_1,C=Total,F=B='1',U='0',I='0',FN='Century Gothic',FS='10',FC='#000000',BC='#FFF"&amp;"FFF',AH='1',AV='1',Br=[$top-$bottom],BrS='1',BrC='#778899'_0_0_0_1_D=76x3;INF01@L=N° Compte,E=0,G=0,T=0,P=0,F=[1006|1],Y=1,O=NF='Texte'_B='0'_U='0'_I='0'_FN='Century Gothic'_FS='10'_FC='#000000'_BC='#FFFFFF'_AH='1'_AV='1"&amp;"'_Br=[]_BrS='0'_BrC='#FFFFFF'_WpT='0':L=Libellé Compte,E=0,G=0,T=0,P=0,F=[1006|3],Y=1,O=NF='Texte'_B='0'_U='0'_I='0'_FN='Century Gothic'_FS='10'_FC='#000000'_BC='#FFFFFF'_AH='1'_AV='1'_Br=[]_BrS='0'_BrC='#FFFFFF'_WpT='0'"&amp;":E=1,S=1031,G=0,T=0,P=0,O=NF='Nombre'_B='0'_U='0'_I='0'_FN='Century Gothic'_FS='10'_FC='#000000'_BC='#FFFFFF'_AH='3'_AV='1'_Br=[]_BrS='0'_BrC='#FFFFFF'_WpT='0':@R=A,S=1000,V={0}:R=B,S=1022,V={1}:R=C,S=1023,V={2}:R=D,S=10"&amp;"10|1,V={3}:R=E,S=1006|1,V=6*:R=F,S=1047,V=OUI:R=G,S=1014|3,V=&lt;&gt;Situation:",$E$2,$J$2,$L$2,$G$2)</f>
        <v/>
      </c>
    </row>
    <row r="22" spans="1:10" x14ac:dyDescent="0.3">
      <c r="A22" s="38" t="s">
        <v>26</v>
      </c>
      <c r="B22" s="38" t="s">
        <v>27</v>
      </c>
      <c r="C22" s="38" t="s">
        <v>28</v>
      </c>
      <c r="F22" s="38" t="s">
        <v>26</v>
      </c>
      <c r="G22" s="38" t="s">
        <v>27</v>
      </c>
      <c r="H22" s="38" t="s">
        <v>28</v>
      </c>
    </row>
    <row r="23" spans="1:10" x14ac:dyDescent="0.3">
      <c r="A23" s="39" t="s">
        <v>29</v>
      </c>
      <c r="B23" s="39" t="s">
        <v>30</v>
      </c>
      <c r="C23" s="40">
        <v>1095903.52</v>
      </c>
      <c r="F23" s="39" t="s">
        <v>31</v>
      </c>
      <c r="G23" s="39" t="s">
        <v>32</v>
      </c>
      <c r="H23" s="40">
        <v>-88126.74</v>
      </c>
    </row>
    <row r="24" spans="1:10" x14ac:dyDescent="0.3">
      <c r="A24" s="39" t="s">
        <v>33</v>
      </c>
      <c r="B24" s="39" t="s">
        <v>34</v>
      </c>
      <c r="C24" s="40">
        <v>60416.72</v>
      </c>
      <c r="F24" s="39" t="s">
        <v>35</v>
      </c>
      <c r="G24" s="39" t="s">
        <v>36</v>
      </c>
      <c r="H24" s="40">
        <v>-428</v>
      </c>
    </row>
    <row r="25" spans="1:10" x14ac:dyDescent="0.3">
      <c r="A25" s="39" t="s">
        <v>37</v>
      </c>
      <c r="B25" s="39" t="s">
        <v>38</v>
      </c>
      <c r="C25" s="40">
        <v>103438.9</v>
      </c>
      <c r="F25" s="39" t="s">
        <v>39</v>
      </c>
      <c r="G25" s="39" t="s">
        <v>40</v>
      </c>
      <c r="H25" s="40">
        <v>-43659.02</v>
      </c>
    </row>
    <row r="26" spans="1:10" x14ac:dyDescent="0.3">
      <c r="A26" s="39" t="s">
        <v>41</v>
      </c>
      <c r="B26" s="39" t="s">
        <v>42</v>
      </c>
      <c r="C26" s="40">
        <v>206</v>
      </c>
      <c r="F26" s="39" t="s">
        <v>43</v>
      </c>
      <c r="G26" s="39" t="s">
        <v>44</v>
      </c>
      <c r="H26" s="40">
        <v>-3920.92</v>
      </c>
    </row>
    <row r="27" spans="1:10" x14ac:dyDescent="0.3">
      <c r="A27" s="39" t="s">
        <v>45</v>
      </c>
      <c r="B27" s="39" t="s">
        <v>46</v>
      </c>
      <c r="C27" s="40">
        <v>18184.2</v>
      </c>
      <c r="F27" s="39" t="s">
        <v>47</v>
      </c>
      <c r="G27" s="39" t="s">
        <v>48</v>
      </c>
      <c r="H27" s="40">
        <v>-5945</v>
      </c>
    </row>
    <row r="28" spans="1:10" x14ac:dyDescent="0.3">
      <c r="A28" s="39" t="s">
        <v>49</v>
      </c>
      <c r="B28" s="39" t="s">
        <v>50</v>
      </c>
      <c r="C28" s="40">
        <v>204127.6</v>
      </c>
      <c r="F28" s="39" t="s">
        <v>51</v>
      </c>
      <c r="G28" s="39" t="s">
        <v>52</v>
      </c>
      <c r="H28" s="40">
        <v>-24832.04</v>
      </c>
    </row>
    <row r="29" spans="1:10" x14ac:dyDescent="0.3">
      <c r="A29" s="39" t="s">
        <v>53</v>
      </c>
      <c r="B29" s="39" t="s">
        <v>54</v>
      </c>
      <c r="C29" s="40">
        <v>14950</v>
      </c>
      <c r="F29" s="39" t="s">
        <v>55</v>
      </c>
      <c r="G29" s="39" t="s">
        <v>56</v>
      </c>
      <c r="H29" s="40">
        <v>0</v>
      </c>
    </row>
    <row r="30" spans="1:10" x14ac:dyDescent="0.3">
      <c r="A30" s="39" t="s">
        <v>57</v>
      </c>
      <c r="B30" s="39" t="s">
        <v>58</v>
      </c>
      <c r="C30" s="40">
        <v>274896.90000000002</v>
      </c>
      <c r="F30" s="39" t="s">
        <v>59</v>
      </c>
      <c r="G30" s="39" t="s">
        <v>60</v>
      </c>
      <c r="H30" s="40">
        <v>-2972.84</v>
      </c>
    </row>
    <row r="31" spans="1:10" x14ac:dyDescent="0.3">
      <c r="A31" s="39" t="s">
        <v>61</v>
      </c>
      <c r="B31" s="39" t="s">
        <v>62</v>
      </c>
      <c r="C31" s="40">
        <v>2265</v>
      </c>
      <c r="F31" s="39" t="s">
        <v>63</v>
      </c>
      <c r="G31" s="39" t="s">
        <v>64</v>
      </c>
      <c r="H31" s="40">
        <v>-8200</v>
      </c>
    </row>
    <row r="32" spans="1:10" x14ac:dyDescent="0.3">
      <c r="A32" s="39" t="s">
        <v>65</v>
      </c>
      <c r="B32" s="39" t="s">
        <v>66</v>
      </c>
      <c r="C32" s="40">
        <v>1540</v>
      </c>
      <c r="F32" s="39" t="s">
        <v>67</v>
      </c>
      <c r="G32" s="39" t="s">
        <v>68</v>
      </c>
      <c r="H32" s="40">
        <v>-118726.98</v>
      </c>
    </row>
    <row r="33" spans="1:8" x14ac:dyDescent="0.3">
      <c r="A33" s="39" t="s">
        <v>69</v>
      </c>
      <c r="B33" s="39" t="s">
        <v>70</v>
      </c>
      <c r="C33" s="40">
        <v>-60</v>
      </c>
      <c r="F33" s="39" t="s">
        <v>71</v>
      </c>
      <c r="G33" s="39" t="s">
        <v>72</v>
      </c>
      <c r="H33" s="40">
        <v>-3446.68</v>
      </c>
    </row>
    <row r="34" spans="1:8" x14ac:dyDescent="0.3">
      <c r="A34" s="39" t="s">
        <v>73</v>
      </c>
      <c r="B34" s="39" t="s">
        <v>74</v>
      </c>
      <c r="C34" s="40">
        <v>0</v>
      </c>
      <c r="F34" s="39" t="s">
        <v>75</v>
      </c>
      <c r="G34" s="39" t="s">
        <v>76</v>
      </c>
      <c r="H34" s="40">
        <v>-532.55999999999995</v>
      </c>
    </row>
    <row r="35" spans="1:8" x14ac:dyDescent="0.3">
      <c r="A35" s="39" t="s">
        <v>77</v>
      </c>
      <c r="B35" s="39" t="s">
        <v>78</v>
      </c>
      <c r="C35" s="40">
        <v>0</v>
      </c>
      <c r="F35" s="39" t="s">
        <v>79</v>
      </c>
      <c r="G35" s="39" t="s">
        <v>80</v>
      </c>
      <c r="H35" s="40">
        <v>-1289.52</v>
      </c>
    </row>
    <row r="36" spans="1:8" x14ac:dyDescent="0.3">
      <c r="A36" s="39" t="s">
        <v>81</v>
      </c>
      <c r="B36" s="39" t="s">
        <v>82</v>
      </c>
      <c r="C36" s="40">
        <v>841.28</v>
      </c>
      <c r="F36" s="39" t="s">
        <v>83</v>
      </c>
      <c r="G36" s="39" t="s">
        <v>84</v>
      </c>
      <c r="H36" s="40">
        <v>-1954.4</v>
      </c>
    </row>
    <row r="37" spans="1:8" x14ac:dyDescent="0.3">
      <c r="A37" s="39" t="s">
        <v>85</v>
      </c>
      <c r="B37" s="39" t="s">
        <v>86</v>
      </c>
      <c r="C37" s="40">
        <v>301.33999999999997</v>
      </c>
      <c r="F37" s="39" t="s">
        <v>87</v>
      </c>
      <c r="G37" s="39" t="s">
        <v>88</v>
      </c>
      <c r="H37" s="40">
        <v>-38652.1</v>
      </c>
    </row>
    <row r="38" spans="1:8" x14ac:dyDescent="0.3">
      <c r="A38" s="41" t="s">
        <v>89</v>
      </c>
      <c r="B38" s="41"/>
      <c r="C38" s="42">
        <v>1777011.46</v>
      </c>
      <c r="F38" s="39" t="s">
        <v>90</v>
      </c>
      <c r="G38" s="39" t="s">
        <v>91</v>
      </c>
      <c r="H38" s="40">
        <v>-8312.98</v>
      </c>
    </row>
    <row r="39" spans="1:8" x14ac:dyDescent="0.3">
      <c r="A39" s="43"/>
      <c r="B39" s="43"/>
      <c r="C39" s="44"/>
      <c r="F39" s="39" t="s">
        <v>92</v>
      </c>
      <c r="G39" s="39" t="s">
        <v>93</v>
      </c>
      <c r="H39" s="40">
        <v>-76461.02</v>
      </c>
    </row>
    <row r="40" spans="1:8" x14ac:dyDescent="0.3">
      <c r="F40" s="39" t="s">
        <v>94</v>
      </c>
      <c r="G40" s="39" t="s">
        <v>95</v>
      </c>
      <c r="H40" s="40">
        <v>-17.5</v>
      </c>
    </row>
    <row r="41" spans="1:8" x14ac:dyDescent="0.3">
      <c r="F41" s="39" t="s">
        <v>96</v>
      </c>
      <c r="G41" s="39" t="s">
        <v>97</v>
      </c>
      <c r="H41" s="40">
        <v>-2242</v>
      </c>
    </row>
    <row r="42" spans="1:8" x14ac:dyDescent="0.3">
      <c r="F42" s="39" t="s">
        <v>98</v>
      </c>
      <c r="G42" s="39" t="s">
        <v>99</v>
      </c>
      <c r="H42" s="40">
        <v>-16385.2</v>
      </c>
    </row>
    <row r="43" spans="1:8" x14ac:dyDescent="0.3">
      <c r="F43" s="39" t="s">
        <v>100</v>
      </c>
      <c r="G43" s="39" t="s">
        <v>101</v>
      </c>
      <c r="H43" s="40">
        <v>-1089.7</v>
      </c>
    </row>
    <row r="44" spans="1:8" x14ac:dyDescent="0.3">
      <c r="F44" s="39" t="s">
        <v>102</v>
      </c>
      <c r="G44" s="39" t="s">
        <v>103</v>
      </c>
      <c r="H44" s="40">
        <v>-7373.92</v>
      </c>
    </row>
    <row r="45" spans="1:8" x14ac:dyDescent="0.3">
      <c r="F45" s="39" t="s">
        <v>104</v>
      </c>
      <c r="G45" s="39" t="s">
        <v>105</v>
      </c>
      <c r="H45" s="40">
        <v>-9966.66</v>
      </c>
    </row>
    <row r="46" spans="1:8" x14ac:dyDescent="0.3">
      <c r="F46" s="39" t="s">
        <v>106</v>
      </c>
      <c r="G46" s="39" t="s">
        <v>107</v>
      </c>
      <c r="H46" s="40">
        <v>-400</v>
      </c>
    </row>
    <row r="47" spans="1:8" x14ac:dyDescent="0.3">
      <c r="F47" s="39" t="s">
        <v>108</v>
      </c>
      <c r="G47" s="39" t="s">
        <v>109</v>
      </c>
      <c r="H47" s="40">
        <v>-1380.9</v>
      </c>
    </row>
    <row r="48" spans="1:8" x14ac:dyDescent="0.3">
      <c r="F48" s="39" t="s">
        <v>110</v>
      </c>
      <c r="G48" s="39" t="s">
        <v>111</v>
      </c>
      <c r="H48" s="40">
        <v>-1874.5</v>
      </c>
    </row>
    <row r="49" spans="1:8" x14ac:dyDescent="0.3">
      <c r="A49" s="43"/>
      <c r="B49" s="43"/>
      <c r="C49" s="44"/>
      <c r="F49" s="39" t="s">
        <v>112</v>
      </c>
      <c r="G49" s="39" t="s">
        <v>113</v>
      </c>
      <c r="H49" s="40">
        <v>-228.26</v>
      </c>
    </row>
    <row r="50" spans="1:8" x14ac:dyDescent="0.3">
      <c r="F50" s="39" t="s">
        <v>114</v>
      </c>
      <c r="G50" s="39" t="s">
        <v>115</v>
      </c>
      <c r="H50" s="40">
        <v>-611.1</v>
      </c>
    </row>
    <row r="51" spans="1:8" x14ac:dyDescent="0.3">
      <c r="F51" s="39" t="s">
        <v>116</v>
      </c>
      <c r="G51" s="39" t="s">
        <v>117</v>
      </c>
      <c r="H51" s="40">
        <v>-634.62</v>
      </c>
    </row>
    <row r="52" spans="1:8" x14ac:dyDescent="0.3">
      <c r="F52" s="39" t="s">
        <v>118</v>
      </c>
      <c r="G52" s="39" t="s">
        <v>119</v>
      </c>
      <c r="H52" s="40">
        <v>-1159.44</v>
      </c>
    </row>
    <row r="53" spans="1:8" x14ac:dyDescent="0.3">
      <c r="F53" s="39" t="s">
        <v>120</v>
      </c>
      <c r="G53" s="39" t="s">
        <v>121</v>
      </c>
      <c r="H53" s="40">
        <v>-158.06</v>
      </c>
    </row>
    <row r="54" spans="1:8" x14ac:dyDescent="0.3">
      <c r="F54" s="39" t="s">
        <v>122</v>
      </c>
      <c r="G54" s="39" t="s">
        <v>123</v>
      </c>
      <c r="H54" s="40">
        <v>-91.42</v>
      </c>
    </row>
    <row r="55" spans="1:8" x14ac:dyDescent="0.3">
      <c r="F55" s="39" t="s">
        <v>124</v>
      </c>
      <c r="G55" s="39" t="s">
        <v>125</v>
      </c>
      <c r="H55" s="40">
        <v>-126.24</v>
      </c>
    </row>
    <row r="56" spans="1:8" x14ac:dyDescent="0.3">
      <c r="F56" s="39" t="s">
        <v>126</v>
      </c>
      <c r="G56" s="39" t="s">
        <v>127</v>
      </c>
      <c r="H56" s="40">
        <v>-11760</v>
      </c>
    </row>
    <row r="57" spans="1:8" x14ac:dyDescent="0.3">
      <c r="F57" s="39" t="s">
        <v>128</v>
      </c>
      <c r="G57" s="39" t="s">
        <v>129</v>
      </c>
      <c r="H57" s="40">
        <v>-1803.71</v>
      </c>
    </row>
    <row r="58" spans="1:8" x14ac:dyDescent="0.3">
      <c r="F58" s="39" t="s">
        <v>130</v>
      </c>
      <c r="G58" s="39" t="s">
        <v>131</v>
      </c>
      <c r="H58" s="40">
        <v>-91.8</v>
      </c>
    </row>
    <row r="59" spans="1:8" x14ac:dyDescent="0.3">
      <c r="F59" s="39" t="s">
        <v>132</v>
      </c>
      <c r="G59" s="39" t="s">
        <v>133</v>
      </c>
      <c r="H59" s="40">
        <v>-127.64</v>
      </c>
    </row>
    <row r="60" spans="1:8" x14ac:dyDescent="0.3">
      <c r="F60" s="39" t="s">
        <v>134</v>
      </c>
      <c r="G60" s="39" t="s">
        <v>135</v>
      </c>
      <c r="H60" s="40">
        <v>-528.23</v>
      </c>
    </row>
    <row r="61" spans="1:8" x14ac:dyDescent="0.3">
      <c r="F61" s="39" t="s">
        <v>136</v>
      </c>
      <c r="G61" s="39" t="s">
        <v>137</v>
      </c>
      <c r="H61" s="40">
        <v>-1000</v>
      </c>
    </row>
    <row r="62" spans="1:8" x14ac:dyDescent="0.3">
      <c r="F62" s="39" t="s">
        <v>138</v>
      </c>
      <c r="G62" s="39" t="s">
        <v>139</v>
      </c>
      <c r="H62" s="40">
        <v>-936</v>
      </c>
    </row>
    <row r="63" spans="1:8" x14ac:dyDescent="0.3">
      <c r="F63" s="39" t="s">
        <v>140</v>
      </c>
      <c r="G63" s="39" t="s">
        <v>141</v>
      </c>
      <c r="H63" s="40">
        <v>-2424</v>
      </c>
    </row>
    <row r="64" spans="1:8" x14ac:dyDescent="0.3">
      <c r="F64" s="39" t="s">
        <v>142</v>
      </c>
      <c r="G64" s="39" t="s">
        <v>143</v>
      </c>
      <c r="H64" s="40">
        <v>-57.6</v>
      </c>
    </row>
    <row r="65" spans="6:8" x14ac:dyDescent="0.3">
      <c r="F65" s="39" t="s">
        <v>144</v>
      </c>
      <c r="G65" s="39" t="s">
        <v>145</v>
      </c>
      <c r="H65" s="40">
        <v>-1814.1</v>
      </c>
    </row>
    <row r="66" spans="6:8" x14ac:dyDescent="0.3">
      <c r="F66" s="39" t="s">
        <v>146</v>
      </c>
      <c r="G66" s="39" t="s">
        <v>147</v>
      </c>
      <c r="H66" s="40">
        <v>-64.36</v>
      </c>
    </row>
    <row r="67" spans="6:8" x14ac:dyDescent="0.3">
      <c r="F67" s="39" t="s">
        <v>148</v>
      </c>
      <c r="G67" s="39" t="s">
        <v>149</v>
      </c>
      <c r="H67" s="40">
        <v>-12274</v>
      </c>
    </row>
    <row r="68" spans="6:8" x14ac:dyDescent="0.3">
      <c r="F68" s="39" t="s">
        <v>150</v>
      </c>
      <c r="G68" s="39" t="s">
        <v>151</v>
      </c>
      <c r="H68" s="40">
        <v>-3277.38</v>
      </c>
    </row>
    <row r="69" spans="6:8" x14ac:dyDescent="0.3">
      <c r="F69" s="39" t="s">
        <v>152</v>
      </c>
      <c r="G69" s="39" t="s">
        <v>153</v>
      </c>
      <c r="H69" s="40">
        <v>-199.68</v>
      </c>
    </row>
    <row r="70" spans="6:8" x14ac:dyDescent="0.3">
      <c r="F70" s="39" t="s">
        <v>154</v>
      </c>
      <c r="G70" s="39" t="s">
        <v>155</v>
      </c>
      <c r="H70" s="40">
        <v>-1738.82</v>
      </c>
    </row>
    <row r="71" spans="6:8" x14ac:dyDescent="0.3">
      <c r="F71" s="39" t="s">
        <v>156</v>
      </c>
      <c r="G71" s="39" t="s">
        <v>157</v>
      </c>
      <c r="H71" s="40">
        <v>-54.32</v>
      </c>
    </row>
    <row r="72" spans="6:8" x14ac:dyDescent="0.3">
      <c r="F72" s="39" t="s">
        <v>158</v>
      </c>
      <c r="G72" s="39" t="s">
        <v>159</v>
      </c>
      <c r="H72" s="40">
        <v>-5010.8</v>
      </c>
    </row>
    <row r="73" spans="6:8" x14ac:dyDescent="0.3">
      <c r="F73" s="39" t="s">
        <v>160</v>
      </c>
      <c r="G73" s="39" t="s">
        <v>161</v>
      </c>
      <c r="H73" s="40">
        <v>-52</v>
      </c>
    </row>
    <row r="74" spans="6:8" x14ac:dyDescent="0.3">
      <c r="F74" s="39" t="s">
        <v>162</v>
      </c>
      <c r="G74" s="39" t="s">
        <v>163</v>
      </c>
      <c r="H74" s="40">
        <v>-1900.3</v>
      </c>
    </row>
    <row r="75" spans="6:8" x14ac:dyDescent="0.3">
      <c r="F75" s="39" t="s">
        <v>164</v>
      </c>
      <c r="G75" s="39" t="s">
        <v>165</v>
      </c>
      <c r="H75" s="40">
        <v>-1736.64</v>
      </c>
    </row>
    <row r="76" spans="6:8" x14ac:dyDescent="0.3">
      <c r="F76" s="39" t="s">
        <v>166</v>
      </c>
      <c r="G76" s="39" t="s">
        <v>167</v>
      </c>
      <c r="H76" s="40">
        <v>-396.3</v>
      </c>
    </row>
    <row r="77" spans="6:8" x14ac:dyDescent="0.3">
      <c r="F77" s="39" t="s">
        <v>168</v>
      </c>
      <c r="G77" s="39" t="s">
        <v>169</v>
      </c>
      <c r="H77" s="40">
        <v>-503.2</v>
      </c>
    </row>
    <row r="78" spans="6:8" x14ac:dyDescent="0.3">
      <c r="F78" s="39" t="s">
        <v>170</v>
      </c>
      <c r="G78" s="39" t="s">
        <v>171</v>
      </c>
      <c r="H78" s="40">
        <v>-740</v>
      </c>
    </row>
    <row r="79" spans="6:8" x14ac:dyDescent="0.3">
      <c r="F79" s="39" t="s">
        <v>172</v>
      </c>
      <c r="G79" s="39" t="s">
        <v>173</v>
      </c>
      <c r="H79" s="40">
        <v>-625.4</v>
      </c>
    </row>
    <row r="80" spans="6:8" x14ac:dyDescent="0.3">
      <c r="F80" s="39" t="s">
        <v>174</v>
      </c>
      <c r="G80" s="39" t="s">
        <v>175</v>
      </c>
      <c r="H80" s="40">
        <v>-598.72</v>
      </c>
    </row>
    <row r="81" spans="6:8" x14ac:dyDescent="0.3">
      <c r="F81" s="39" t="s">
        <v>176</v>
      </c>
      <c r="G81" s="39" t="s">
        <v>177</v>
      </c>
      <c r="H81" s="40">
        <v>-120.34</v>
      </c>
    </row>
    <row r="82" spans="6:8" x14ac:dyDescent="0.3">
      <c r="F82" s="39" t="s">
        <v>178</v>
      </c>
      <c r="G82" s="39" t="s">
        <v>179</v>
      </c>
      <c r="H82" s="40">
        <v>-6168.82</v>
      </c>
    </row>
    <row r="83" spans="6:8" x14ac:dyDescent="0.3">
      <c r="F83" s="39" t="s">
        <v>180</v>
      </c>
      <c r="G83" s="39" t="s">
        <v>181</v>
      </c>
      <c r="H83" s="40">
        <v>-71158.679999999993</v>
      </c>
    </row>
    <row r="84" spans="6:8" x14ac:dyDescent="0.3">
      <c r="F84" s="39" t="s">
        <v>182</v>
      </c>
      <c r="G84" s="39" t="s">
        <v>183</v>
      </c>
      <c r="H84" s="40">
        <v>-2000.8</v>
      </c>
    </row>
    <row r="85" spans="6:8" x14ac:dyDescent="0.3">
      <c r="F85" s="39" t="s">
        <v>184</v>
      </c>
      <c r="G85" s="39" t="s">
        <v>185</v>
      </c>
      <c r="H85" s="40">
        <v>-841.28</v>
      </c>
    </row>
    <row r="86" spans="6:8" x14ac:dyDescent="0.3">
      <c r="F86" s="39" t="s">
        <v>186</v>
      </c>
      <c r="G86" s="39" t="s">
        <v>187</v>
      </c>
      <c r="H86" s="40">
        <v>-20712.2</v>
      </c>
    </row>
    <row r="87" spans="6:8" x14ac:dyDescent="0.3">
      <c r="F87" s="39" t="s">
        <v>188</v>
      </c>
      <c r="G87" s="39" t="s">
        <v>189</v>
      </c>
      <c r="H87" s="40">
        <v>-1382.8</v>
      </c>
    </row>
    <row r="88" spans="6:8" x14ac:dyDescent="0.3">
      <c r="F88" s="39" t="s">
        <v>190</v>
      </c>
      <c r="G88" s="39" t="s">
        <v>191</v>
      </c>
      <c r="H88" s="40">
        <v>-1116.8800000000001</v>
      </c>
    </row>
    <row r="89" spans="6:8" x14ac:dyDescent="0.3">
      <c r="F89" s="39" t="s">
        <v>192</v>
      </c>
      <c r="G89" s="39" t="s">
        <v>193</v>
      </c>
      <c r="H89" s="40">
        <v>-3310.8</v>
      </c>
    </row>
    <row r="90" spans="6:8" x14ac:dyDescent="0.3">
      <c r="F90" s="39" t="s">
        <v>194</v>
      </c>
      <c r="G90" s="39" t="s">
        <v>195</v>
      </c>
      <c r="H90" s="40">
        <v>-2802.16</v>
      </c>
    </row>
    <row r="91" spans="6:8" x14ac:dyDescent="0.3">
      <c r="F91" s="39" t="s">
        <v>196</v>
      </c>
      <c r="G91" s="39" t="s">
        <v>197</v>
      </c>
      <c r="H91" s="40">
        <v>-2478.04</v>
      </c>
    </row>
    <row r="92" spans="6:8" x14ac:dyDescent="0.3">
      <c r="F92" s="39" t="s">
        <v>198</v>
      </c>
      <c r="G92" s="39" t="s">
        <v>199</v>
      </c>
      <c r="H92" s="40">
        <v>473</v>
      </c>
    </row>
    <row r="93" spans="6:8" x14ac:dyDescent="0.3">
      <c r="F93" s="39" t="s">
        <v>200</v>
      </c>
      <c r="G93" s="39" t="s">
        <v>201</v>
      </c>
      <c r="H93" s="40">
        <v>-1958.2</v>
      </c>
    </row>
    <row r="94" spans="6:8" x14ac:dyDescent="0.3">
      <c r="F94" s="39" t="s">
        <v>202</v>
      </c>
      <c r="G94" s="39" t="s">
        <v>203</v>
      </c>
      <c r="H94" s="40">
        <v>-7005.4</v>
      </c>
    </row>
    <row r="95" spans="6:8" x14ac:dyDescent="0.3">
      <c r="F95" s="39" t="s">
        <v>204</v>
      </c>
      <c r="G95" s="39" t="s">
        <v>205</v>
      </c>
      <c r="H95" s="40">
        <v>-0.68</v>
      </c>
    </row>
    <row r="96" spans="6:8" x14ac:dyDescent="0.3">
      <c r="F96" s="39" t="s">
        <v>206</v>
      </c>
      <c r="G96" s="39" t="s">
        <v>207</v>
      </c>
      <c r="H96" s="40">
        <v>-782.18</v>
      </c>
    </row>
    <row r="97" spans="6:8" x14ac:dyDescent="0.3">
      <c r="F97" s="41" t="s">
        <v>89</v>
      </c>
      <c r="G97" s="41"/>
      <c r="H97" s="42">
        <v>-642281.57999999996</v>
      </c>
    </row>
    <row r="98" spans="6:8" x14ac:dyDescent="0.3">
      <c r="F98" s="43"/>
      <c r="G98" s="43"/>
      <c r="H98" s="44"/>
    </row>
    <row r="112" spans="6:8" x14ac:dyDescent="0.3">
      <c r="F112" s="43"/>
      <c r="G112" s="43"/>
      <c r="H112" s="44"/>
    </row>
  </sheetData>
  <mergeCells count="20">
    <mergeCell ref="A20:C20"/>
    <mergeCell ref="F20:H20"/>
    <mergeCell ref="F7:G7"/>
    <mergeCell ref="F8:F9"/>
    <mergeCell ref="G8:G9"/>
    <mergeCell ref="B10:C13"/>
    <mergeCell ref="F11:G11"/>
    <mergeCell ref="F15:G15"/>
    <mergeCell ref="J2:J3"/>
    <mergeCell ref="K2:K3"/>
    <mergeCell ref="L2:L3"/>
    <mergeCell ref="M2:M3"/>
    <mergeCell ref="N2:N3"/>
    <mergeCell ref="F6:G6"/>
    <mergeCell ref="A2:B3"/>
    <mergeCell ref="C2:D3"/>
    <mergeCell ref="E2:E3"/>
    <mergeCell ref="F2:F3"/>
    <mergeCell ref="G2:G3"/>
    <mergeCell ref="H2:I3"/>
  </mergeCells>
  <pageMargins left="0.25" right="0.25" top="0.31" bottom="0.75" header="0.3" footer="0.3"/>
  <pageSetup paperSize="9" scale="6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Suivi de gestion</vt:lpstr>
      <vt:lpstr>'Suivi de gestion'!Zone_d_impression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 BRETON</dc:creator>
  <cp:lastModifiedBy>Anthony  BRETON</cp:lastModifiedBy>
  <dcterms:created xsi:type="dcterms:W3CDTF">2020-02-17T13:58:48Z</dcterms:created>
  <dcterms:modified xsi:type="dcterms:W3CDTF">2020-02-17T13:59:40Z</dcterms:modified>
</cp:coreProperties>
</file>